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04\16.04\"/>
    </mc:Choice>
  </mc:AlternateContent>
  <bookViews>
    <workbookView xWindow="0" yWindow="0" windowWidth="15075" windowHeight="7260"/>
  </bookViews>
  <sheets>
    <sheet name="кв.смета_13" sheetId="2" r:id="rId1"/>
  </sheets>
  <definedNames>
    <definedName name="_xlnm.Print_Titles" localSheetId="0">кв.смета_13!$4:$4</definedName>
    <definedName name="_xlnm.Print_Area" localSheetId="0">кв.смета_13!$A$1:$G$61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B7" i="2"/>
  <c r="E7" i="2" l="1"/>
  <c r="B50" i="2" l="1"/>
  <c r="C48" i="2"/>
  <c r="B48" i="2"/>
  <c r="E49" i="2"/>
  <c r="D49" i="2"/>
  <c r="C21" i="2" l="1"/>
  <c r="E22" i="2"/>
  <c r="D22" i="2"/>
  <c r="D21" i="2" s="1"/>
  <c r="D20" i="2" s="1"/>
  <c r="B21" i="2"/>
  <c r="B20" i="2" s="1"/>
  <c r="D12" i="2"/>
  <c r="D11" i="2" s="1"/>
  <c r="E12" i="2"/>
  <c r="C11" i="2"/>
  <c r="B11" i="2"/>
  <c r="B13" i="2"/>
  <c r="B10" i="2" l="1"/>
  <c r="E11" i="2"/>
  <c r="E21" i="2"/>
  <c r="C20" i="2"/>
  <c r="E20" i="2" s="1"/>
  <c r="C47" i="2"/>
  <c r="C13" i="2"/>
  <c r="C10" i="2" s="1"/>
  <c r="C6" i="2"/>
  <c r="C58" i="2" l="1"/>
  <c r="B47" i="2"/>
  <c r="B6" i="2"/>
  <c r="B58" i="2" l="1"/>
  <c r="D8" i="2"/>
  <c r="D9" i="2"/>
  <c r="D13" i="2"/>
  <c r="D10" i="2" s="1"/>
  <c r="D14" i="2"/>
  <c r="D50" i="2"/>
  <c r="D48" i="2" s="1"/>
  <c r="D47" i="2" s="1"/>
  <c r="D7" i="2" l="1"/>
  <c r="D6" i="2" s="1"/>
  <c r="D58" i="2" s="1"/>
  <c r="E58" i="2"/>
  <c r="D64" i="2"/>
  <c r="E50" i="2"/>
  <c r="E9" i="2" l="1"/>
  <c r="E8" i="2"/>
  <c r="E14" i="2"/>
  <c r="E47" i="2" l="1"/>
  <c r="E48" i="2"/>
  <c r="E10" i="2" l="1"/>
  <c r="E13" i="2"/>
  <c r="E6" i="2" l="1"/>
</calcChain>
</file>

<file path=xl/sharedStrings.xml><?xml version="1.0" encoding="utf-8"?>
<sst xmlns="http://schemas.openxmlformats.org/spreadsheetml/2006/main" count="100" uniqueCount="67">
  <si>
    <t>% исп. год</t>
  </si>
  <si>
    <t>Л.В. Кузнецова</t>
  </si>
  <si>
    <t>Национальный проект 'Демография'</t>
  </si>
  <si>
    <t>Региональный проект "Финансовая поддержка семей при рождении детей"</t>
  </si>
  <si>
    <t>Региональный проект "Успех каждого ребенка"</t>
  </si>
  <si>
    <t>Национальный проект 'Образование'</t>
  </si>
  <si>
    <t>Национальный проект 'Жилье и городская среда'</t>
  </si>
  <si>
    <t>Региональный проект "Формирование комфортной городской среды"</t>
  </si>
  <si>
    <t xml:space="preserve">Остаток годового плана     </t>
  </si>
  <si>
    <t>(рублей)</t>
  </si>
  <si>
    <t>Пояснение</t>
  </si>
  <si>
    <t>Утвержденный план на год</t>
  </si>
  <si>
    <t>021E250970;Создание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</si>
  <si>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051F255550;Реализация программ формирования современной городской среды</t>
  </si>
  <si>
    <t>011P150840;Ежемесячная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</si>
  <si>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011P155730;Ежемесячная выплата в связи с рождением (усыновлением) первого ребенка</t>
  </si>
  <si>
    <t>Региональный проект "Современная школа"</t>
  </si>
  <si>
    <t>021Е1S1690;Обеспечение деятельности центров образования цифрового и гуманитарного профилей</t>
  </si>
  <si>
    <t>Региональный проект "Культурная среда"</t>
  </si>
  <si>
    <t>Национальный проект 'Культура'</t>
  </si>
  <si>
    <t>043А155198;Государственная поддержка отрасли культуры (создание и модернизация учреждений культурно-досугового типа в сельской местности, включая строительство, реконструкцию и капитальный ремонт зданий учреждений)</t>
  </si>
  <si>
    <t xml:space="preserve">Заместитель главы администрации - начальник финансового управления администрации Благодарненского городского округа Ставропольского края  </t>
  </si>
  <si>
    <t>05.1.F2.25550; Строительный контроль по реализации программ формирования современной городской среды</t>
  </si>
  <si>
    <t>На реализацию проекта "Благоустройство прилегающей территории к берегу реки Мокрая Буйвола Благодарненского городского округа Ставропольского края" за счет средств местного бюджета предусмотрены бюджетные ассигнования в сумме 11360178,80 рублей, срок выполнения работ-до 18.04.2021. Заявка на возврат остатков средств федерального бюджета на 01.01.2020 направлена в министерство дорожного хозяйства и транспорта Ставропольского края 25.01.2021 и в программном продукте "Электронный бюджет" 05.02.2021 года.</t>
  </si>
  <si>
    <t>Выполнено/не выполнено</t>
  </si>
  <si>
    <t>демонтажные работы-01.12.2020-12.02.2021</t>
  </si>
  <si>
    <t>выполнено</t>
  </si>
  <si>
    <t xml:space="preserve">монтаж дверных проемов из ПВХ-12.02.2021-20.02.2021 </t>
  </si>
  <si>
    <t>выполняется</t>
  </si>
  <si>
    <t>электромонтажные работы-10.01.2021-15.04.2021</t>
  </si>
  <si>
    <t xml:space="preserve">сантехнические работы-10.01.2021-25.02.2021 </t>
  </si>
  <si>
    <t>демонтажные работы-с 23.11.2020-05.08.2021</t>
  </si>
  <si>
    <t>кровля-23.11.2020-31.03.2021</t>
  </si>
  <si>
    <t>наружная отделка, фасад-23.11.2020-16.06.2021</t>
  </si>
  <si>
    <t xml:space="preserve">ремонт входного порога-23.11.2020-16.06.2021 </t>
  </si>
  <si>
    <t>ремонт 2го этажа-23.11.2020-25.08.2021</t>
  </si>
  <si>
    <t>устройство потолка из ГКЛ-28.02.2021-24.04.2021</t>
  </si>
  <si>
    <t>Выполнение работ в соответствии с планом-графиком</t>
  </si>
  <si>
    <t>внутренние отделочные работ на 1 этаже-12.02.2021-01.07.2021</t>
  </si>
  <si>
    <t>внутренние отделочные работ на 2 этаже-12.02.2021-17.05.2021</t>
  </si>
  <si>
    <t xml:space="preserve">хоз.питьевой водопровод-10.01.2021-25.02.2021 </t>
  </si>
  <si>
    <t>ремонт 1го этажа-23.11.2020-30.08.2021</t>
  </si>
  <si>
    <t>ремонт зала-23.11.2020-18.08.2021</t>
  </si>
  <si>
    <t xml:space="preserve">электромонтажные работы 1 этап-23.11.2020-26.02.2021 </t>
  </si>
  <si>
    <t>демонтажные работы-16.02.2021-24.02.2021</t>
  </si>
  <si>
    <t xml:space="preserve">электромонтажные работы-28.02.2021-31.03.2021 </t>
  </si>
  <si>
    <t>Информация о реализации национальных проектов на территории Благодарненского городского округа Ставропольского края по состоянию на 15 апреля 2021 года</t>
  </si>
  <si>
    <t>Кассовый расход на 15.04.2021 года</t>
  </si>
  <si>
    <t>лестница, внутренние отделочные работы (04.04.2021-20.06.2021)</t>
  </si>
  <si>
    <r>
      <rPr>
        <b/>
        <sz val="22"/>
        <rFont val="Times New Roman"/>
        <family val="1"/>
        <charset val="204"/>
      </rPr>
      <t xml:space="preserve">Капитальный ремонт МУК ДК с.Спасское: </t>
    </r>
    <r>
      <rPr>
        <sz val="22"/>
        <rFont val="Times New Roman"/>
        <family val="1"/>
        <charset val="204"/>
      </rPr>
      <t>заключен муниципальный контракт от 24.11.2020 №0121200004720001208, подрядчик-ИП Морин В.А., срок выполнения работ-до 31.08.2021. Общий процент выполненных работ на объекте -43%.</t>
    </r>
  </si>
  <si>
    <r>
      <rPr>
        <b/>
        <sz val="22"/>
        <rFont val="Times New Roman"/>
        <family val="1"/>
        <charset val="204"/>
      </rPr>
      <t>Капитальный ремонт здания МУД ДК с. Александрия</t>
    </r>
    <r>
      <rPr>
        <sz val="22"/>
        <rFont val="Times New Roman"/>
        <family val="1"/>
        <charset val="204"/>
      </rPr>
      <t>: заключен муниципальный контракт от 23.11.2020 №1118-ЭА, подрядчик-ООО "Капитал", срок выполнения работ-до 31.08.2021. Процент выполнения работ -43%.</t>
    </r>
  </si>
  <si>
    <r>
      <rPr>
        <b/>
        <sz val="22"/>
        <rFont val="Times New Roman"/>
        <family val="1"/>
        <charset val="204"/>
      </rPr>
      <t>Капитальный ремонт здания МУК ДК с.Бурлацкое</t>
    </r>
    <r>
      <rPr>
        <sz val="22"/>
        <rFont val="Times New Roman"/>
        <family val="1"/>
        <charset val="204"/>
      </rPr>
      <t>: заключён муниципальный контракт от 25.11.2020 №0121600011020000075, подрядчик-ООО "СМУ-9", срок выполнения работ-до 01.09.2021. Общий процент выполнения работ-18%.</t>
    </r>
  </si>
  <si>
    <t>подготовительные работы (01.04.2021-20.04.2021)</t>
  </si>
  <si>
    <t>устройство асфальтного покрытия (дорожное полотно) (10.04.2021-01.06.2021)</t>
  </si>
  <si>
    <t>покрытие тротуарной плиткой (10.04.2021-01.06.2021)</t>
  </si>
  <si>
    <t>установка бортовых камней (10.04.2021-01.06.2021)</t>
  </si>
  <si>
    <t>устройство асфальтного покрытия (пешеходная дорожка) (10.04.2021-01.06.2021)</t>
  </si>
  <si>
    <t>выполняется (осталось повесить светильники)</t>
  </si>
  <si>
    <t>По состоянию на 15.04.2021 года численность получателей составила 447 человек</t>
  </si>
  <si>
    <t>По состоянию на 15.04.2021 года численность получателей составила 420 человек</t>
  </si>
  <si>
    <t>По состоянию на 15.04.2021 заключен муниципальный контракт №1 от 29.03.2021 на благоустройство территории, прилегающей к Роднику по пер.Ручейному в городе Благодарный. Цена контракта составляет 28 854 747,35 рублей. Срок выполнения работ-с 01.04.2021 по 30.06.2021. Общий процент выполнения работ-5%.</t>
  </si>
  <si>
    <t>Запланированы бюджетные ассигнования за счет средств бюджета Ставропольского края в размере 6732072,28 рублей, за счет средств местного бюджета-354319,59 рублей на выплату заработной платы, начисления, закупку товаров, работ и услуг в СОШ №2, СОШ №4, СОШ №6, СОШ№8, СОШ №10, СОШ №11. По состоянию на 15.04.2021 произведена выплата заработной платы и начислений в сумме 1193570,77 рублей, прочие работы, услуги-14590 рублей. Приобретены ноутбук и принтер в сумме 153 400,00 рублей</t>
  </si>
  <si>
    <t xml:space="preserve">Запланирован ремонт спортивного зала СОШ №3 на сумму 1530000,00 рублей, приобретение спортивного оборудования в СОШ №3 на сумму 295431,00 рублей, в соответствии с планом-графиком начало работ запланировано с 01.04.2021 года. По состоянию на 15.04.2021 заключены муниципальные контракты: на проведение ремонта спортивного зала с ООО "Атлант", срок выполнения работ - с 01.04.2021 по 30.05.2021  (по состоянию на 15.04.2021 процент выполнения работ-20%); на поставку спортивного оборудования: от 11.09.2020 №630972 с ИП Кинаш А.Е., от 05.02.2021 №554667 с ИП Кинаш А.Е исполнены, оплата произведена в полном объеме 26.02.2021. </t>
  </si>
  <si>
    <t>проемы (01.04.2021-10.04.2021)</t>
  </si>
  <si>
    <t>полы (11.04.2021-20.05.2021)</t>
  </si>
  <si>
    <t>помещение для инвентаря (01.04.2021-30.04.2021)</t>
  </si>
  <si>
    <t>раздевалки (11.04.2021-10.05.2021)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</si>
</sst>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\.00\.000\.0"/>
    <numFmt numFmtId="166" formatCode="0000000000"/>
    <numFmt numFmtId="167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/>
    <xf numFmtId="0" fontId="2" fillId="0" borderId="0" xfId="1" applyFont="1" applyFill="1" applyProtection="1">
      <protection hidden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NumberFormat="1" applyFont="1" applyFill="1" applyAlignment="1" applyProtection="1">
      <alignment horizontal="left"/>
      <protection hidden="1"/>
    </xf>
    <xf numFmtId="167" fontId="2" fillId="0" borderId="0" xfId="1" applyNumberFormat="1" applyFont="1" applyFill="1"/>
    <xf numFmtId="0" fontId="2" fillId="0" borderId="0" xfId="1" applyFont="1" applyFill="1" applyAlignment="1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centerContinuous" vertical="center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>
      <alignment wrapText="1"/>
    </xf>
    <xf numFmtId="167" fontId="3" fillId="0" borderId="1" xfId="1" applyNumberFormat="1" applyFont="1" applyFill="1" applyBorder="1" applyAlignment="1" applyProtection="1">
      <alignment horizontal="right"/>
      <protection hidden="1"/>
    </xf>
    <xf numFmtId="10" fontId="3" fillId="0" borderId="1" xfId="1" applyNumberFormat="1" applyFont="1" applyFill="1" applyBorder="1" applyAlignment="1" applyProtection="1">
      <alignment horizontal="right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164" fontId="2" fillId="0" borderId="1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alignment horizontal="right"/>
      <protection hidden="1"/>
    </xf>
    <xf numFmtId="10" fontId="2" fillId="0" borderId="1" xfId="1" applyNumberFormat="1" applyFont="1" applyFill="1" applyBorder="1" applyAlignment="1" applyProtection="1">
      <alignment horizontal="right"/>
      <protection hidden="1"/>
    </xf>
    <xf numFmtId="4" fontId="3" fillId="0" borderId="1" xfId="1" applyNumberFormat="1" applyFont="1" applyFill="1" applyBorder="1" applyAlignment="1" applyProtection="1">
      <protection hidden="1"/>
    </xf>
    <xf numFmtId="165" fontId="3" fillId="0" borderId="1" xfId="1" applyNumberFormat="1" applyFont="1" applyFill="1" applyBorder="1" applyAlignment="1" applyProtection="1">
      <alignment wrapText="1"/>
      <protection hidden="1"/>
    </xf>
    <xf numFmtId="0" fontId="2" fillId="0" borderId="1" xfId="0" applyFont="1" applyFill="1" applyBorder="1" applyAlignment="1">
      <alignment wrapText="1"/>
    </xf>
    <xf numFmtId="4" fontId="2" fillId="0" borderId="1" xfId="1" applyNumberFormat="1" applyFont="1" applyFill="1" applyBorder="1" applyAlignment="1" applyProtection="1">
      <protection hidden="1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164" fontId="3" fillId="0" borderId="1" xfId="1" applyNumberFormat="1" applyFont="1" applyFill="1" applyBorder="1" applyAlignment="1" applyProtection="1">
      <protection hidden="1"/>
    </xf>
    <xf numFmtId="166" fontId="3" fillId="0" borderId="1" xfId="1" applyNumberFormat="1" applyFont="1" applyFill="1" applyBorder="1" applyAlignment="1" applyProtection="1">
      <alignment wrapText="1"/>
      <protection hidden="1"/>
    </xf>
    <xf numFmtId="1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5" xfId="1" applyFont="1" applyFill="1" applyBorder="1" applyAlignment="1">
      <alignment horizontal="left" wrapText="1"/>
    </xf>
    <xf numFmtId="165" fontId="2" fillId="0" borderId="1" xfId="1" applyNumberFormat="1" applyFont="1" applyFill="1" applyBorder="1" applyAlignment="1" applyProtection="1">
      <alignment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alignment horizontal="center"/>
      <protection hidden="1"/>
    </xf>
    <xf numFmtId="164" fontId="2" fillId="0" borderId="3" xfId="1" applyNumberFormat="1" applyFont="1" applyFill="1" applyBorder="1" applyAlignment="1" applyProtection="1">
      <alignment horizontal="center"/>
      <protection hidden="1"/>
    </xf>
    <xf numFmtId="164" fontId="2" fillId="0" borderId="4" xfId="1" applyNumberFormat="1" applyFont="1" applyFill="1" applyBorder="1" applyAlignment="1" applyProtection="1">
      <alignment horizontal="center"/>
      <protection hidden="1"/>
    </xf>
    <xf numFmtId="10" fontId="2" fillId="0" borderId="2" xfId="1" applyNumberFormat="1" applyFont="1" applyFill="1" applyBorder="1" applyAlignment="1" applyProtection="1">
      <alignment horizontal="center"/>
      <protection hidden="1"/>
    </xf>
    <xf numFmtId="10" fontId="2" fillId="0" borderId="3" xfId="1" applyNumberFormat="1" applyFont="1" applyFill="1" applyBorder="1" applyAlignment="1" applyProtection="1">
      <alignment horizontal="center"/>
      <protection hidden="1"/>
    </xf>
    <xf numFmtId="10" fontId="2" fillId="0" borderId="4" xfId="1" applyNumberFormat="1" applyFont="1" applyFill="1" applyBorder="1" applyAlignment="1" applyProtection="1">
      <alignment horizontal="center"/>
      <protection hidden="1"/>
    </xf>
    <xf numFmtId="167" fontId="2" fillId="0" borderId="2" xfId="1" applyNumberFormat="1" applyFont="1" applyFill="1" applyBorder="1" applyAlignment="1" applyProtection="1">
      <alignment horizontal="center"/>
      <protection hidden="1"/>
    </xf>
    <xf numFmtId="167" fontId="2" fillId="0" borderId="3" xfId="1" applyNumberFormat="1" applyFont="1" applyFill="1" applyBorder="1" applyAlignment="1" applyProtection="1">
      <alignment horizontal="center"/>
      <protection hidden="1"/>
    </xf>
    <xf numFmtId="167" fontId="2" fillId="0" borderId="4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166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4" xfId="1" applyNumberFormat="1" applyFont="1" applyFill="1" applyBorder="1" applyAlignment="1" applyProtection="1">
      <alignment horizontal="left" vertical="center" wrapText="1"/>
      <protection hidden="1"/>
    </xf>
    <xf numFmtId="4" fontId="2" fillId="0" borderId="2" xfId="1" applyNumberFormat="1" applyFont="1" applyFill="1" applyBorder="1" applyAlignment="1" applyProtection="1">
      <alignment horizontal="center"/>
      <protection hidden="1"/>
    </xf>
    <xf numFmtId="4" fontId="2" fillId="0" borderId="3" xfId="1" applyNumberFormat="1" applyFont="1" applyFill="1" applyBorder="1" applyAlignment="1" applyProtection="1">
      <alignment horizontal="center"/>
      <protection hidden="1"/>
    </xf>
    <xf numFmtId="4" fontId="2" fillId="0" borderId="4" xfId="1" applyNumberFormat="1" applyFont="1" applyFill="1" applyBorder="1" applyAlignment="1" applyProtection="1">
      <alignment horizontal="center"/>
      <protection hidden="1"/>
    </xf>
    <xf numFmtId="10" fontId="3" fillId="0" borderId="5" xfId="1" applyNumberFormat="1" applyFont="1" applyFill="1" applyBorder="1" applyAlignment="1" applyProtection="1">
      <alignment horizontal="center"/>
      <protection hidden="1"/>
    </xf>
    <xf numFmtId="10" fontId="3" fillId="0" borderId="6" xfId="1" applyNumberFormat="1" applyFont="1" applyFill="1" applyBorder="1" applyAlignment="1" applyProtection="1">
      <alignment horizontal="center"/>
      <protection hidden="1"/>
    </xf>
    <xf numFmtId="0" fontId="4" fillId="0" borderId="5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10" fontId="3" fillId="0" borderId="5" xfId="1" applyNumberFormat="1" applyFont="1" applyFill="1" applyBorder="1" applyAlignment="1" applyProtection="1">
      <alignment horizontal="right"/>
      <protection hidden="1"/>
    </xf>
    <xf numFmtId="10" fontId="3" fillId="0" borderId="6" xfId="1" applyNumberFormat="1" applyFont="1" applyFill="1" applyBorder="1" applyAlignment="1" applyProtection="1">
      <alignment horizontal="right"/>
      <protection hidden="1"/>
    </xf>
    <xf numFmtId="0" fontId="4" fillId="0" borderId="5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wrapText="1"/>
    </xf>
    <xf numFmtId="0" fontId="4" fillId="0" borderId="8" xfId="1" applyFont="1" applyFill="1" applyBorder="1" applyAlignment="1">
      <alignment horizontal="left" wrapText="1"/>
    </xf>
    <xf numFmtId="10" fontId="2" fillId="0" borderId="5" xfId="1" applyNumberFormat="1" applyFont="1" applyFill="1" applyBorder="1" applyAlignment="1" applyProtection="1">
      <alignment horizontal="right"/>
      <protection hidden="1"/>
    </xf>
    <xf numFmtId="10" fontId="2" fillId="0" borderId="6" xfId="1" applyNumberFormat="1" applyFont="1" applyFill="1" applyBorder="1" applyAlignment="1" applyProtection="1">
      <alignment horizontal="right"/>
      <protection hidden="1"/>
    </xf>
    <xf numFmtId="0" fontId="4" fillId="0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view="pageBreakPreview" topLeftCell="A33" zoomScale="50" zoomScaleNormal="30" zoomScaleSheetLayoutView="50" workbookViewId="0">
      <selection activeCell="A22" sqref="A22:A46"/>
    </sheetView>
  </sheetViews>
  <sheetFormatPr defaultColWidth="9.140625" defaultRowHeight="26.25" x14ac:dyDescent="0.4"/>
  <cols>
    <col min="1" max="1" width="56.28515625" style="1" customWidth="1"/>
    <col min="2" max="3" width="27.7109375" style="1" customWidth="1"/>
    <col min="4" max="4" width="26.7109375" style="1" customWidth="1"/>
    <col min="5" max="5" width="16.7109375" style="1" customWidth="1"/>
    <col min="6" max="6" width="40.42578125" style="1" customWidth="1"/>
    <col min="7" max="7" width="115.140625" style="1" customWidth="1"/>
    <col min="8" max="8" width="99.7109375" style="1" customWidth="1"/>
    <col min="9" max="9" width="48" style="1" customWidth="1"/>
    <col min="10" max="201" width="9.140625" style="1" customWidth="1"/>
    <col min="202" max="16384" width="9.140625" style="1"/>
  </cols>
  <sheetData>
    <row r="1" spans="1:7" ht="33.75" customHeight="1" x14ac:dyDescent="0.4">
      <c r="A1" s="56" t="s">
        <v>46</v>
      </c>
      <c r="B1" s="56"/>
      <c r="C1" s="56"/>
      <c r="D1" s="56"/>
      <c r="E1" s="56"/>
      <c r="F1" s="56"/>
      <c r="G1" s="56"/>
    </row>
    <row r="2" spans="1:7" ht="22.5" hidden="1" customHeight="1" x14ac:dyDescent="0.4">
      <c r="A2" s="56"/>
      <c r="B2" s="56"/>
      <c r="C2" s="56"/>
      <c r="D2" s="56"/>
      <c r="E2" s="56"/>
      <c r="F2" s="56"/>
      <c r="G2" s="56"/>
    </row>
    <row r="3" spans="1:7" ht="16.5" customHeight="1" x14ac:dyDescent="0.4">
      <c r="A3" s="9"/>
      <c r="B3" s="2"/>
      <c r="C3" s="2"/>
      <c r="D3" s="2"/>
      <c r="E3" s="10"/>
      <c r="F3" s="10"/>
      <c r="G3" s="10" t="s">
        <v>9</v>
      </c>
    </row>
    <row r="4" spans="1:7" ht="135.75" customHeight="1" x14ac:dyDescent="0.4">
      <c r="A4" s="11"/>
      <c r="B4" s="8" t="s">
        <v>11</v>
      </c>
      <c r="C4" s="8" t="s">
        <v>47</v>
      </c>
      <c r="D4" s="8" t="s">
        <v>8</v>
      </c>
      <c r="E4" s="8" t="s">
        <v>0</v>
      </c>
      <c r="F4" s="57" t="s">
        <v>10</v>
      </c>
      <c r="G4" s="58"/>
    </row>
    <row r="5" spans="1:7" s="7" customFormat="1" ht="22.5" customHeight="1" x14ac:dyDescent="0.4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59">
        <v>6</v>
      </c>
      <c r="G5" s="60"/>
    </row>
    <row r="6" spans="1:7" ht="51.75" x14ac:dyDescent="0.4">
      <c r="A6" s="13" t="s">
        <v>2</v>
      </c>
      <c r="B6" s="14">
        <f>B7</f>
        <v>109012440.34999999</v>
      </c>
      <c r="C6" s="14">
        <f t="shared" ref="C6" si="0">C7</f>
        <v>45298096.049999997</v>
      </c>
      <c r="D6" s="14">
        <f>D7</f>
        <v>63714344.299999997</v>
      </c>
      <c r="E6" s="15">
        <f>C6/B6</f>
        <v>0.41553143755486988</v>
      </c>
      <c r="F6" s="48"/>
      <c r="G6" s="49"/>
    </row>
    <row r="7" spans="1:7" ht="77.25" x14ac:dyDescent="0.4">
      <c r="A7" s="13" t="s">
        <v>3</v>
      </c>
      <c r="B7" s="14">
        <f>B8+B9</f>
        <v>109012440.34999999</v>
      </c>
      <c r="C7" s="14">
        <f t="shared" ref="C7" si="1">C8+C9</f>
        <v>45298096.049999997</v>
      </c>
      <c r="D7" s="14">
        <f>D8+D9</f>
        <v>63714344.299999997</v>
      </c>
      <c r="E7" s="15">
        <f>C7/B7</f>
        <v>0.41553143755486988</v>
      </c>
      <c r="F7" s="48"/>
      <c r="G7" s="49"/>
    </row>
    <row r="8" spans="1:7" ht="157.5" x14ac:dyDescent="0.4">
      <c r="A8" s="16" t="s">
        <v>14</v>
      </c>
      <c r="B8" s="17">
        <v>57149532.689999998</v>
      </c>
      <c r="C8" s="17">
        <v>25874326.77</v>
      </c>
      <c r="D8" s="18">
        <f>B8-C8</f>
        <v>31275205.919999998</v>
      </c>
      <c r="E8" s="19">
        <f>C8/B8</f>
        <v>0.45274782753433573</v>
      </c>
      <c r="F8" s="50" t="s">
        <v>58</v>
      </c>
      <c r="G8" s="51"/>
    </row>
    <row r="9" spans="1:7" ht="105" x14ac:dyDescent="0.4">
      <c r="A9" s="16" t="s">
        <v>15</v>
      </c>
      <c r="B9" s="17">
        <v>51862907.659999996</v>
      </c>
      <c r="C9" s="17">
        <v>19423769.280000001</v>
      </c>
      <c r="D9" s="18">
        <f>B9-C9</f>
        <v>32439138.379999995</v>
      </c>
      <c r="E9" s="19">
        <f>C9/B9</f>
        <v>0.37452140954643887</v>
      </c>
      <c r="F9" s="50" t="s">
        <v>59</v>
      </c>
      <c r="G9" s="51"/>
    </row>
    <row r="10" spans="1:7" ht="51.75" x14ac:dyDescent="0.4">
      <c r="A10" s="13" t="s">
        <v>5</v>
      </c>
      <c r="B10" s="20">
        <f>B11+B13</f>
        <v>8911822.870000001</v>
      </c>
      <c r="C10" s="20">
        <f t="shared" ref="C10" si="2">C11+C13</f>
        <v>1648991.77</v>
      </c>
      <c r="D10" s="20">
        <f t="shared" ref="D10" si="3">D11+D13</f>
        <v>7262831.0999999996</v>
      </c>
      <c r="E10" s="15">
        <f>C10/B10</f>
        <v>0.18503417247564749</v>
      </c>
      <c r="F10" s="52"/>
      <c r="G10" s="53"/>
    </row>
    <row r="11" spans="1:7" ht="51.75" x14ac:dyDescent="0.4">
      <c r="A11" s="21" t="s">
        <v>16</v>
      </c>
      <c r="B11" s="20">
        <f>B12</f>
        <v>7086391.8700000001</v>
      </c>
      <c r="C11" s="20">
        <f t="shared" ref="C11:D11" si="4">C12</f>
        <v>1361560.77</v>
      </c>
      <c r="D11" s="20">
        <f t="shared" si="4"/>
        <v>5724831.0999999996</v>
      </c>
      <c r="E11" s="15">
        <f>C11/B11</f>
        <v>0.19213738034501329</v>
      </c>
      <c r="F11" s="52"/>
      <c r="G11" s="53"/>
    </row>
    <row r="12" spans="1:7" ht="204" customHeight="1" x14ac:dyDescent="0.4">
      <c r="A12" s="22" t="s">
        <v>17</v>
      </c>
      <c r="B12" s="23">
        <v>7086391.8700000001</v>
      </c>
      <c r="C12" s="23">
        <v>1361560.77</v>
      </c>
      <c r="D12" s="23">
        <f>B12-C12</f>
        <v>5724831.0999999996</v>
      </c>
      <c r="E12" s="19">
        <f>C12/B12</f>
        <v>0.19213738034501329</v>
      </c>
      <c r="F12" s="50" t="s">
        <v>61</v>
      </c>
      <c r="G12" s="51"/>
    </row>
    <row r="13" spans="1:7" ht="51.75" x14ac:dyDescent="0.4">
      <c r="A13" s="21" t="s">
        <v>4</v>
      </c>
      <c r="B13" s="20">
        <f>B14</f>
        <v>1825431</v>
      </c>
      <c r="C13" s="20">
        <f t="shared" ref="C13" si="5">C14</f>
        <v>287431</v>
      </c>
      <c r="D13" s="14">
        <f>B13-C13</f>
        <v>1538000</v>
      </c>
      <c r="E13" s="15">
        <f>C13/B13</f>
        <v>0.15745925208895872</v>
      </c>
      <c r="F13" s="52"/>
      <c r="G13" s="53"/>
    </row>
    <row r="14" spans="1:7" ht="260.25" customHeight="1" x14ac:dyDescent="0.4">
      <c r="A14" s="42" t="s">
        <v>12</v>
      </c>
      <c r="B14" s="32">
        <v>1825431</v>
      </c>
      <c r="C14" s="32">
        <v>287431</v>
      </c>
      <c r="D14" s="38">
        <f>B14-C14</f>
        <v>1538000</v>
      </c>
      <c r="E14" s="35">
        <f>C14/B14</f>
        <v>0.15745925208895872</v>
      </c>
      <c r="F14" s="54" t="s">
        <v>62</v>
      </c>
      <c r="G14" s="55"/>
    </row>
    <row r="15" spans="1:7" ht="83.25" x14ac:dyDescent="0.4">
      <c r="A15" s="43"/>
      <c r="B15" s="33"/>
      <c r="C15" s="33"/>
      <c r="D15" s="39"/>
      <c r="E15" s="36"/>
      <c r="F15" s="24" t="s">
        <v>37</v>
      </c>
      <c r="G15" s="24" t="s">
        <v>24</v>
      </c>
    </row>
    <row r="16" spans="1:7" ht="55.5" x14ac:dyDescent="0.4">
      <c r="A16" s="43"/>
      <c r="B16" s="33"/>
      <c r="C16" s="33"/>
      <c r="D16" s="39"/>
      <c r="E16" s="36"/>
      <c r="F16" s="25" t="s">
        <v>63</v>
      </c>
      <c r="G16" s="25" t="s">
        <v>26</v>
      </c>
    </row>
    <row r="17" spans="1:9" ht="55.5" x14ac:dyDescent="0.4">
      <c r="A17" s="43"/>
      <c r="B17" s="33"/>
      <c r="C17" s="33"/>
      <c r="D17" s="39"/>
      <c r="E17" s="36"/>
      <c r="F17" s="25" t="s">
        <v>64</v>
      </c>
      <c r="G17" s="25" t="s">
        <v>28</v>
      </c>
    </row>
    <row r="18" spans="1:9" ht="93" customHeight="1" x14ac:dyDescent="0.4">
      <c r="A18" s="43"/>
      <c r="B18" s="33"/>
      <c r="C18" s="33"/>
      <c r="D18" s="39"/>
      <c r="E18" s="36"/>
      <c r="F18" s="25" t="s">
        <v>65</v>
      </c>
      <c r="G18" s="25" t="s">
        <v>28</v>
      </c>
    </row>
    <row r="19" spans="1:9" ht="83.25" x14ac:dyDescent="0.4">
      <c r="A19" s="44"/>
      <c r="B19" s="34"/>
      <c r="C19" s="34"/>
      <c r="D19" s="40"/>
      <c r="E19" s="37"/>
      <c r="F19" s="25" t="s">
        <v>66</v>
      </c>
      <c r="G19" s="25" t="s">
        <v>28</v>
      </c>
    </row>
    <row r="20" spans="1:9" ht="51.75" x14ac:dyDescent="0.4">
      <c r="A20" s="13" t="s">
        <v>19</v>
      </c>
      <c r="B20" s="26">
        <f>B21</f>
        <v>30577740</v>
      </c>
      <c r="C20" s="26">
        <f t="shared" ref="C20:D20" si="6">C21</f>
        <v>2177801</v>
      </c>
      <c r="D20" s="26">
        <f t="shared" si="6"/>
        <v>28399939</v>
      </c>
      <c r="E20" s="15">
        <f>C20/B20</f>
        <v>7.1221777672254391E-2</v>
      </c>
      <c r="F20" s="52"/>
      <c r="G20" s="53"/>
    </row>
    <row r="21" spans="1:9" ht="51.75" x14ac:dyDescent="0.4">
      <c r="A21" s="27" t="s">
        <v>18</v>
      </c>
      <c r="B21" s="26">
        <f>B22</f>
        <v>30577740</v>
      </c>
      <c r="C21" s="26">
        <f t="shared" ref="C21:D21" si="7">C22</f>
        <v>2177801</v>
      </c>
      <c r="D21" s="26">
        <f t="shared" si="7"/>
        <v>28399939</v>
      </c>
      <c r="E21" s="15">
        <f>C21/B21</f>
        <v>7.1221777672254391E-2</v>
      </c>
      <c r="F21" s="52"/>
      <c r="G21" s="53"/>
    </row>
    <row r="22" spans="1:9" ht="99.75" customHeight="1" x14ac:dyDescent="0.4">
      <c r="A22" s="42" t="s">
        <v>20</v>
      </c>
      <c r="B22" s="32">
        <v>30577740</v>
      </c>
      <c r="C22" s="32">
        <v>2177801</v>
      </c>
      <c r="D22" s="38">
        <f>B22-C22</f>
        <v>28399939</v>
      </c>
      <c r="E22" s="35">
        <f>C22/B22</f>
        <v>7.1221777672254391E-2</v>
      </c>
      <c r="F22" s="61" t="s">
        <v>49</v>
      </c>
      <c r="G22" s="62"/>
      <c r="H22" s="3"/>
      <c r="I22" s="3"/>
    </row>
    <row r="23" spans="1:9" ht="83.25" x14ac:dyDescent="0.4">
      <c r="A23" s="43"/>
      <c r="B23" s="33"/>
      <c r="C23" s="33"/>
      <c r="D23" s="39"/>
      <c r="E23" s="36"/>
      <c r="F23" s="24" t="s">
        <v>37</v>
      </c>
      <c r="G23" s="24" t="s">
        <v>24</v>
      </c>
      <c r="H23" s="3"/>
      <c r="I23" s="3"/>
    </row>
    <row r="24" spans="1:9" ht="60.75" customHeight="1" x14ac:dyDescent="0.4">
      <c r="A24" s="43"/>
      <c r="B24" s="33"/>
      <c r="C24" s="33"/>
      <c r="D24" s="39"/>
      <c r="E24" s="36"/>
      <c r="F24" s="28" t="s">
        <v>25</v>
      </c>
      <c r="G24" s="25" t="s">
        <v>26</v>
      </c>
      <c r="H24" s="3"/>
      <c r="I24" s="3"/>
    </row>
    <row r="25" spans="1:9" ht="76.5" customHeight="1" x14ac:dyDescent="0.4">
      <c r="A25" s="43"/>
      <c r="B25" s="33"/>
      <c r="C25" s="33"/>
      <c r="D25" s="39"/>
      <c r="E25" s="36"/>
      <c r="F25" s="28" t="s">
        <v>27</v>
      </c>
      <c r="G25" s="25" t="s">
        <v>26</v>
      </c>
      <c r="H25" s="3"/>
      <c r="I25" s="3"/>
    </row>
    <row r="26" spans="1:9" ht="103.5" customHeight="1" x14ac:dyDescent="0.4">
      <c r="A26" s="43"/>
      <c r="B26" s="33"/>
      <c r="C26" s="33"/>
      <c r="D26" s="39"/>
      <c r="E26" s="36"/>
      <c r="F26" s="28" t="s">
        <v>38</v>
      </c>
      <c r="G26" s="25" t="s">
        <v>28</v>
      </c>
      <c r="H26" s="3"/>
      <c r="I26" s="3"/>
    </row>
    <row r="27" spans="1:9" ht="109.5" customHeight="1" x14ac:dyDescent="0.4">
      <c r="A27" s="43"/>
      <c r="B27" s="33"/>
      <c r="C27" s="33"/>
      <c r="D27" s="39"/>
      <c r="E27" s="36"/>
      <c r="F27" s="28" t="s">
        <v>39</v>
      </c>
      <c r="G27" s="25" t="s">
        <v>28</v>
      </c>
      <c r="H27" s="3"/>
      <c r="I27" s="3"/>
    </row>
    <row r="28" spans="1:9" ht="76.5" customHeight="1" x14ac:dyDescent="0.4">
      <c r="A28" s="43"/>
      <c r="B28" s="33"/>
      <c r="C28" s="33"/>
      <c r="D28" s="39"/>
      <c r="E28" s="36"/>
      <c r="F28" s="28" t="s">
        <v>29</v>
      </c>
      <c r="G28" s="25" t="s">
        <v>57</v>
      </c>
      <c r="H28" s="3"/>
      <c r="I28" s="3"/>
    </row>
    <row r="29" spans="1:9" ht="72" customHeight="1" x14ac:dyDescent="0.4">
      <c r="A29" s="43"/>
      <c r="B29" s="33"/>
      <c r="C29" s="33"/>
      <c r="D29" s="39"/>
      <c r="E29" s="36"/>
      <c r="F29" s="28" t="s">
        <v>30</v>
      </c>
      <c r="G29" s="25" t="s">
        <v>26</v>
      </c>
      <c r="H29" s="3"/>
      <c r="I29" s="3"/>
    </row>
    <row r="30" spans="1:9" ht="115.5" customHeight="1" x14ac:dyDescent="0.4">
      <c r="A30" s="43"/>
      <c r="B30" s="33"/>
      <c r="C30" s="33"/>
      <c r="D30" s="39"/>
      <c r="E30" s="36"/>
      <c r="F30" s="28" t="s">
        <v>48</v>
      </c>
      <c r="G30" s="25" t="s">
        <v>28</v>
      </c>
      <c r="H30" s="3"/>
      <c r="I30" s="3"/>
    </row>
    <row r="31" spans="1:9" ht="75.75" customHeight="1" x14ac:dyDescent="0.4">
      <c r="A31" s="43"/>
      <c r="B31" s="33"/>
      <c r="C31" s="33"/>
      <c r="D31" s="39"/>
      <c r="E31" s="36"/>
      <c r="F31" s="28" t="s">
        <v>40</v>
      </c>
      <c r="G31" s="25" t="s">
        <v>26</v>
      </c>
      <c r="H31" s="3"/>
      <c r="I31" s="3"/>
    </row>
    <row r="32" spans="1:9" ht="87.75" customHeight="1" x14ac:dyDescent="0.4">
      <c r="A32" s="43"/>
      <c r="B32" s="33"/>
      <c r="C32" s="33"/>
      <c r="D32" s="39"/>
      <c r="E32" s="36"/>
      <c r="F32" s="61" t="s">
        <v>50</v>
      </c>
      <c r="G32" s="62"/>
      <c r="H32" s="4"/>
      <c r="I32" s="4"/>
    </row>
    <row r="33" spans="1:9" ht="89.25" customHeight="1" x14ac:dyDescent="0.4">
      <c r="A33" s="43"/>
      <c r="B33" s="33"/>
      <c r="C33" s="33"/>
      <c r="D33" s="39"/>
      <c r="E33" s="36"/>
      <c r="F33" s="24" t="s">
        <v>37</v>
      </c>
      <c r="G33" s="24" t="s">
        <v>24</v>
      </c>
      <c r="H33" s="4"/>
      <c r="I33" s="4"/>
    </row>
    <row r="34" spans="1:9" ht="78" customHeight="1" x14ac:dyDescent="0.4">
      <c r="A34" s="43"/>
      <c r="B34" s="33"/>
      <c r="C34" s="33"/>
      <c r="D34" s="39"/>
      <c r="E34" s="36"/>
      <c r="F34" s="28" t="s">
        <v>31</v>
      </c>
      <c r="G34" s="25" t="s">
        <v>28</v>
      </c>
      <c r="H34" s="4"/>
      <c r="I34" s="4"/>
    </row>
    <row r="35" spans="1:9" ht="55.5" x14ac:dyDescent="0.4">
      <c r="A35" s="43"/>
      <c r="B35" s="33"/>
      <c r="C35" s="33"/>
      <c r="D35" s="39"/>
      <c r="E35" s="36"/>
      <c r="F35" s="28" t="s">
        <v>32</v>
      </c>
      <c r="G35" s="25" t="s">
        <v>26</v>
      </c>
      <c r="H35" s="4"/>
      <c r="I35" s="4"/>
    </row>
    <row r="36" spans="1:9" ht="83.25" x14ac:dyDescent="0.4">
      <c r="A36" s="43"/>
      <c r="B36" s="33"/>
      <c r="C36" s="33"/>
      <c r="D36" s="39"/>
      <c r="E36" s="36"/>
      <c r="F36" s="28" t="s">
        <v>33</v>
      </c>
      <c r="G36" s="25" t="s">
        <v>28</v>
      </c>
      <c r="H36" s="4"/>
      <c r="I36" s="4"/>
    </row>
    <row r="37" spans="1:9" ht="74.25" customHeight="1" x14ac:dyDescent="0.4">
      <c r="A37" s="43"/>
      <c r="B37" s="33"/>
      <c r="C37" s="33"/>
      <c r="D37" s="39"/>
      <c r="E37" s="36"/>
      <c r="F37" s="28" t="s">
        <v>34</v>
      </c>
      <c r="G37" s="25" t="s">
        <v>28</v>
      </c>
      <c r="H37" s="4"/>
      <c r="I37" s="4"/>
    </row>
    <row r="38" spans="1:9" ht="50.25" customHeight="1" x14ac:dyDescent="0.4">
      <c r="A38" s="43"/>
      <c r="B38" s="33"/>
      <c r="C38" s="33"/>
      <c r="D38" s="39"/>
      <c r="E38" s="36"/>
      <c r="F38" s="28" t="s">
        <v>41</v>
      </c>
      <c r="G38" s="25" t="s">
        <v>28</v>
      </c>
      <c r="H38" s="4"/>
      <c r="I38" s="4"/>
    </row>
    <row r="39" spans="1:9" ht="51.75" customHeight="1" x14ac:dyDescent="0.4">
      <c r="A39" s="43"/>
      <c r="B39" s="33"/>
      <c r="C39" s="33"/>
      <c r="D39" s="39"/>
      <c r="E39" s="36"/>
      <c r="F39" s="28" t="s">
        <v>35</v>
      </c>
      <c r="G39" s="25" t="s">
        <v>28</v>
      </c>
      <c r="H39" s="4"/>
      <c r="I39" s="4"/>
    </row>
    <row r="40" spans="1:9" ht="48.75" customHeight="1" x14ac:dyDescent="0.4">
      <c r="A40" s="43"/>
      <c r="B40" s="33"/>
      <c r="C40" s="33"/>
      <c r="D40" s="39"/>
      <c r="E40" s="36"/>
      <c r="F40" s="28" t="s">
        <v>42</v>
      </c>
      <c r="G40" s="25" t="s">
        <v>28</v>
      </c>
      <c r="H40" s="4"/>
      <c r="I40" s="4"/>
    </row>
    <row r="41" spans="1:9" ht="81.75" customHeight="1" x14ac:dyDescent="0.4">
      <c r="A41" s="43"/>
      <c r="B41" s="33"/>
      <c r="C41" s="33"/>
      <c r="D41" s="39"/>
      <c r="E41" s="36"/>
      <c r="F41" s="28" t="s">
        <v>43</v>
      </c>
      <c r="G41" s="25" t="s">
        <v>26</v>
      </c>
      <c r="H41" s="4"/>
      <c r="I41" s="4"/>
    </row>
    <row r="42" spans="1:9" ht="81.75" customHeight="1" x14ac:dyDescent="0.4">
      <c r="A42" s="43"/>
      <c r="B42" s="33"/>
      <c r="C42" s="33"/>
      <c r="D42" s="39"/>
      <c r="E42" s="36"/>
      <c r="F42" s="54" t="s">
        <v>51</v>
      </c>
      <c r="G42" s="55"/>
      <c r="H42" s="4"/>
      <c r="I42" s="4"/>
    </row>
    <row r="43" spans="1:9" ht="83.25" customHeight="1" x14ac:dyDescent="0.4">
      <c r="A43" s="43"/>
      <c r="B43" s="33"/>
      <c r="C43" s="33"/>
      <c r="D43" s="39"/>
      <c r="E43" s="36"/>
      <c r="F43" s="24" t="s">
        <v>37</v>
      </c>
      <c r="G43" s="24" t="s">
        <v>24</v>
      </c>
      <c r="H43" s="4"/>
      <c r="I43" s="4"/>
    </row>
    <row r="44" spans="1:9" ht="67.5" customHeight="1" x14ac:dyDescent="0.4">
      <c r="A44" s="43"/>
      <c r="B44" s="33"/>
      <c r="C44" s="33"/>
      <c r="D44" s="39"/>
      <c r="E44" s="36"/>
      <c r="F44" s="29" t="s">
        <v>44</v>
      </c>
      <c r="G44" s="25" t="s">
        <v>26</v>
      </c>
      <c r="H44" s="4"/>
      <c r="I44" s="4"/>
    </row>
    <row r="45" spans="1:9" ht="75.75" customHeight="1" x14ac:dyDescent="0.4">
      <c r="A45" s="43"/>
      <c r="B45" s="33"/>
      <c r="C45" s="33"/>
      <c r="D45" s="39"/>
      <c r="E45" s="36"/>
      <c r="F45" s="29" t="s">
        <v>45</v>
      </c>
      <c r="G45" s="25" t="s">
        <v>26</v>
      </c>
      <c r="H45" s="4"/>
      <c r="I45" s="4"/>
    </row>
    <row r="46" spans="1:9" ht="73.5" customHeight="1" x14ac:dyDescent="0.4">
      <c r="A46" s="44"/>
      <c r="B46" s="34"/>
      <c r="C46" s="34"/>
      <c r="D46" s="40"/>
      <c r="E46" s="37"/>
      <c r="F46" s="29" t="s">
        <v>36</v>
      </c>
      <c r="G46" s="25" t="s">
        <v>28</v>
      </c>
      <c r="H46" s="4"/>
      <c r="I46" s="4"/>
    </row>
    <row r="47" spans="1:9" ht="51.75" x14ac:dyDescent="0.4">
      <c r="A47" s="13" t="s">
        <v>6</v>
      </c>
      <c r="B47" s="20">
        <f>B48</f>
        <v>46427808.799999997</v>
      </c>
      <c r="C47" s="20">
        <f t="shared" ref="C47" si="8">C48</f>
        <v>370000</v>
      </c>
      <c r="D47" s="20">
        <f>D48</f>
        <v>46057808.799999997</v>
      </c>
      <c r="E47" s="15">
        <f>C47/B47</f>
        <v>7.969361672739551E-3</v>
      </c>
      <c r="F47" s="48"/>
      <c r="G47" s="49"/>
    </row>
    <row r="48" spans="1:9" ht="77.25" x14ac:dyDescent="0.4">
      <c r="A48" s="21" t="s">
        <v>7</v>
      </c>
      <c r="B48" s="20">
        <f>SUM(B49:B50)</f>
        <v>46427808.799999997</v>
      </c>
      <c r="C48" s="20">
        <f t="shared" ref="C48:D48" si="9">SUM(C49:C50)</f>
        <v>370000</v>
      </c>
      <c r="D48" s="20">
        <f t="shared" si="9"/>
        <v>46057808.799999997</v>
      </c>
      <c r="E48" s="15">
        <f>C48/B48</f>
        <v>7.969361672739551E-3</v>
      </c>
      <c r="F48" s="52"/>
      <c r="G48" s="53"/>
    </row>
    <row r="49" spans="1:7" ht="105" x14ac:dyDescent="0.4">
      <c r="A49" s="30" t="s">
        <v>22</v>
      </c>
      <c r="B49" s="23">
        <v>920000</v>
      </c>
      <c r="C49" s="23">
        <v>370000</v>
      </c>
      <c r="D49" s="23">
        <f>B49-C49</f>
        <v>550000</v>
      </c>
      <c r="E49" s="19">
        <f>C49/B49</f>
        <v>0.40217391304347827</v>
      </c>
      <c r="F49" s="63"/>
      <c r="G49" s="64"/>
    </row>
    <row r="50" spans="1:7" ht="119.25" customHeight="1" x14ac:dyDescent="0.4">
      <c r="A50" s="42" t="s">
        <v>13</v>
      </c>
      <c r="B50" s="45">
        <f>34147630+11360178.8</f>
        <v>45507808.799999997</v>
      </c>
      <c r="C50" s="45">
        <v>0</v>
      </c>
      <c r="D50" s="45">
        <f>B50-C50</f>
        <v>45507808.799999997</v>
      </c>
      <c r="E50" s="35">
        <f>C50/B50</f>
        <v>0</v>
      </c>
      <c r="F50" s="54" t="s">
        <v>60</v>
      </c>
      <c r="G50" s="55"/>
    </row>
    <row r="51" spans="1:7" ht="83.25" x14ac:dyDescent="0.4">
      <c r="A51" s="43"/>
      <c r="B51" s="46"/>
      <c r="C51" s="46"/>
      <c r="D51" s="46"/>
      <c r="E51" s="36"/>
      <c r="F51" s="24" t="s">
        <v>37</v>
      </c>
      <c r="G51" s="24" t="s">
        <v>24</v>
      </c>
    </row>
    <row r="52" spans="1:7" ht="84.75" customHeight="1" x14ac:dyDescent="0.4">
      <c r="A52" s="43"/>
      <c r="B52" s="46"/>
      <c r="C52" s="46"/>
      <c r="D52" s="46"/>
      <c r="E52" s="36"/>
      <c r="F52" s="25" t="s">
        <v>52</v>
      </c>
      <c r="G52" s="25" t="s">
        <v>28</v>
      </c>
    </row>
    <row r="53" spans="1:7" ht="144.75" customHeight="1" x14ac:dyDescent="0.4">
      <c r="A53" s="43"/>
      <c r="B53" s="46"/>
      <c r="C53" s="46"/>
      <c r="D53" s="46"/>
      <c r="E53" s="36"/>
      <c r="F53" s="25" t="s">
        <v>53</v>
      </c>
      <c r="G53" s="25" t="s">
        <v>28</v>
      </c>
    </row>
    <row r="54" spans="1:7" ht="84.75" customHeight="1" x14ac:dyDescent="0.4">
      <c r="A54" s="43"/>
      <c r="B54" s="46"/>
      <c r="C54" s="46"/>
      <c r="D54" s="46"/>
      <c r="E54" s="36"/>
      <c r="F54" s="25" t="s">
        <v>54</v>
      </c>
      <c r="G54" s="25" t="s">
        <v>28</v>
      </c>
    </row>
    <row r="55" spans="1:7" ht="165.75" customHeight="1" x14ac:dyDescent="0.4">
      <c r="A55" s="43"/>
      <c r="B55" s="46"/>
      <c r="C55" s="46"/>
      <c r="D55" s="46"/>
      <c r="E55" s="36"/>
      <c r="F55" s="25" t="s">
        <v>56</v>
      </c>
      <c r="G55" s="25" t="s">
        <v>28</v>
      </c>
    </row>
    <row r="56" spans="1:7" ht="95.25" customHeight="1" x14ac:dyDescent="0.4">
      <c r="A56" s="43"/>
      <c r="B56" s="46"/>
      <c r="C56" s="46"/>
      <c r="D56" s="46"/>
      <c r="E56" s="36"/>
      <c r="F56" s="25" t="s">
        <v>55</v>
      </c>
      <c r="G56" s="25" t="s">
        <v>28</v>
      </c>
    </row>
    <row r="57" spans="1:7" ht="205.5" customHeight="1" x14ac:dyDescent="0.4">
      <c r="A57" s="44"/>
      <c r="B57" s="47"/>
      <c r="C57" s="47"/>
      <c r="D57" s="47"/>
      <c r="E57" s="37"/>
      <c r="F57" s="65" t="s">
        <v>23</v>
      </c>
      <c r="G57" s="65"/>
    </row>
    <row r="58" spans="1:7" x14ac:dyDescent="0.4">
      <c r="A58" s="31"/>
      <c r="B58" s="26">
        <f>B6+B10+B47+B20</f>
        <v>194929812.01999998</v>
      </c>
      <c r="C58" s="26">
        <f>C6+C10+C47+C20</f>
        <v>49494888.82</v>
      </c>
      <c r="D58" s="26">
        <f>D6+D10+D47+D20</f>
        <v>145434923.19999999</v>
      </c>
      <c r="E58" s="15">
        <f>C58/B58</f>
        <v>0.2539113350959461</v>
      </c>
      <c r="F58" s="52"/>
      <c r="G58" s="53"/>
    </row>
    <row r="59" spans="1:7" ht="4.5" customHeight="1" x14ac:dyDescent="0.4">
      <c r="A59" s="2"/>
      <c r="B59" s="2"/>
      <c r="C59" s="2"/>
      <c r="D59" s="2"/>
      <c r="E59" s="2"/>
      <c r="F59" s="2"/>
    </row>
    <row r="60" spans="1:7" ht="14.25" customHeight="1" x14ac:dyDescent="0.4">
      <c r="A60" s="2"/>
      <c r="B60" s="2"/>
      <c r="C60" s="2"/>
      <c r="D60" s="2"/>
      <c r="E60" s="2"/>
      <c r="F60" s="2"/>
    </row>
    <row r="61" spans="1:7" ht="85.5" customHeight="1" x14ac:dyDescent="0.4">
      <c r="A61" s="41" t="s">
        <v>21</v>
      </c>
      <c r="B61" s="41"/>
      <c r="C61" s="41"/>
      <c r="D61" s="2"/>
      <c r="E61" s="2" t="s">
        <v>1</v>
      </c>
      <c r="F61" s="2"/>
    </row>
    <row r="62" spans="1:7" x14ac:dyDescent="0.4">
      <c r="A62" s="5"/>
      <c r="B62" s="2"/>
      <c r="C62" s="2"/>
      <c r="D62" s="2"/>
      <c r="E62" s="2"/>
      <c r="F62" s="2"/>
    </row>
    <row r="64" spans="1:7" x14ac:dyDescent="0.4">
      <c r="D64" s="6">
        <f>B58-C58</f>
        <v>145434923.19999999</v>
      </c>
    </row>
  </sheetData>
  <mergeCells count="40">
    <mergeCell ref="E22:E46"/>
    <mergeCell ref="A22:A46"/>
    <mergeCell ref="B22:B46"/>
    <mergeCell ref="C22:C46"/>
    <mergeCell ref="D22:D46"/>
    <mergeCell ref="F20:G20"/>
    <mergeCell ref="F21:G21"/>
    <mergeCell ref="F22:G22"/>
    <mergeCell ref="F32:G32"/>
    <mergeCell ref="F58:G58"/>
    <mergeCell ref="F47:G47"/>
    <mergeCell ref="F42:G42"/>
    <mergeCell ref="F48:G48"/>
    <mergeCell ref="F49:G49"/>
    <mergeCell ref="F50:G50"/>
    <mergeCell ref="F57:G57"/>
    <mergeCell ref="A1:G1"/>
    <mergeCell ref="A2:G2"/>
    <mergeCell ref="F4:G4"/>
    <mergeCell ref="F5:G5"/>
    <mergeCell ref="F6:G6"/>
    <mergeCell ref="A61:C61"/>
    <mergeCell ref="A50:A57"/>
    <mergeCell ref="B50:B57"/>
    <mergeCell ref="F7:G7"/>
    <mergeCell ref="F8:G8"/>
    <mergeCell ref="F9:G9"/>
    <mergeCell ref="C50:C57"/>
    <mergeCell ref="D50:D57"/>
    <mergeCell ref="E50:E57"/>
    <mergeCell ref="F10:G10"/>
    <mergeCell ref="F11:G11"/>
    <mergeCell ref="F12:G12"/>
    <mergeCell ref="F13:G13"/>
    <mergeCell ref="F14:G14"/>
    <mergeCell ref="B14:B19"/>
    <mergeCell ref="A14:A19"/>
    <mergeCell ref="E14:E19"/>
    <mergeCell ref="D14:D19"/>
    <mergeCell ref="C14:C19"/>
  </mergeCells>
  <pageMargins left="0.15748031496062992" right="0.15748031496062992" top="0.39370078740157483" bottom="0.15748031496062992" header="0.31496062992125984" footer="0.15748031496062992"/>
  <pageSetup paperSize="9" scale="46" fitToHeight="0" orientation="landscape" r:id="rId1"/>
  <headerFooter alignWithMargins="0"/>
  <rowBreaks count="1" manualBreakCount="1">
    <brk id="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кв.смета_13</vt:lpstr>
      <vt:lpstr>кв.смета_13!Заголовки_для_печати</vt:lpstr>
      <vt:lpstr>кв.смета_13!Область_печати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BLREAA1</dc:creator>
  <cp:lastModifiedBy>BLREAA1</cp:lastModifiedBy>
  <cp:lastPrinted>2021-04-16T10:39:06Z</cp:lastPrinted>
  <dcterms:created xsi:type="dcterms:W3CDTF">2019-07-19T11:40:04Z</dcterms:created>
  <dcterms:modified xsi:type="dcterms:W3CDTF">2021-04-16T10:39:15Z</dcterms:modified>
</cp:coreProperties>
</file>